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515"/>
  <workbookPr showInkAnnotation="0" autoCompressPictures="0"/>
  <bookViews>
    <workbookView xWindow="0" yWindow="0" windowWidth="25600" windowHeight="17520" tabRatio="500"/>
  </bookViews>
  <sheets>
    <sheet name="Data Rate Converter" sheetId="1" r:id="rId1"/>
    <sheet name="Lists&amp;Calculations" sheetId="2" r:id="rId2"/>
  </sheets>
  <definedNames>
    <definedName name="Bytes_Per_Sec">'Lists&amp;Calculations'!$C$36</definedName>
    <definedName name="Input">'Data Rate Converter'!$C$21</definedName>
    <definedName name="Output">'Data Rate Converter'!$C$24</definedName>
    <definedName name="Size_Input_Multiple">'Lists&amp;Calculations'!$C$32</definedName>
    <definedName name="Size_Names">'Lists&amp;Calculations'!$B$4:$B$25</definedName>
    <definedName name="Size_Output_Multiple">'Lists&amp;Calculations'!$C$33</definedName>
    <definedName name="Size_Storage_Multiple">'Lists&amp;Calculations'!$C$34</definedName>
    <definedName name="Size_Values">'Lists&amp;Calculations'!$C$4:$C$25</definedName>
    <definedName name="Solve_For">'Data Rate Converter'!$D$27</definedName>
    <definedName name="Solve_For_Names">'Lists&amp;Calculations'!$B$28:$B$29</definedName>
    <definedName name="Storage_Input">'Data Rate Converter'!$D$29</definedName>
    <definedName name="Time_Input_Multiple">'Lists&amp;Calculations'!$G$32</definedName>
    <definedName name="Time_Names">'Lists&amp;Calculations'!$F$4:$F$10</definedName>
    <definedName name="Time_Names_Plural">'Lists&amp;Calculations'!$G$4:$G$10</definedName>
    <definedName name="Time_Output_Multiple">'Lists&amp;Calculations'!$G$33</definedName>
    <definedName name="Time_Storage_Multiple">'Lists&amp;Calculations'!$G$34</definedName>
    <definedName name="Time_Values">'Lists&amp;Calculations'!$H$4:$H$10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2" l="1"/>
  <c r="B5" i="2"/>
  <c r="B10" i="2"/>
  <c r="C5" i="2"/>
  <c r="C34" i="2"/>
  <c r="B6" i="2"/>
  <c r="B7" i="2"/>
  <c r="B8" i="2"/>
  <c r="B9" i="2"/>
  <c r="B11" i="2"/>
  <c r="B12" i="2"/>
  <c r="B13" i="2"/>
  <c r="B14" i="2"/>
  <c r="B16" i="2"/>
  <c r="B17" i="2"/>
  <c r="B18" i="2"/>
  <c r="B19" i="2"/>
  <c r="B20" i="2"/>
  <c r="B21" i="2"/>
  <c r="B22" i="2"/>
  <c r="B23" i="2"/>
  <c r="B24" i="2"/>
  <c r="B2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32" i="2"/>
  <c r="G32" i="2"/>
  <c r="C36" i="2"/>
  <c r="D30" i="1"/>
  <c r="C30" i="1"/>
  <c r="C29" i="1"/>
  <c r="G33" i="2"/>
  <c r="C33" i="2"/>
  <c r="C24" i="1"/>
  <c r="G4" i="2"/>
  <c r="G5" i="2"/>
  <c r="G6" i="2"/>
  <c r="H8" i="2"/>
  <c r="H9" i="2"/>
  <c r="H10" i="2"/>
  <c r="G10" i="2"/>
  <c r="G9" i="2"/>
  <c r="G8" i="2"/>
  <c r="G7" i="2"/>
</calcChain>
</file>

<file path=xl/sharedStrings.xml><?xml version="1.0" encoding="utf-8"?>
<sst xmlns="http://schemas.openxmlformats.org/spreadsheetml/2006/main" count="118" uniqueCount="91">
  <si>
    <t>Powers of 10: SI Units</t>
  </si>
  <si>
    <t>10^3</t>
  </si>
  <si>
    <t>10^6</t>
  </si>
  <si>
    <t>10^9</t>
  </si>
  <si>
    <t>10^12</t>
  </si>
  <si>
    <t>Value</t>
  </si>
  <si>
    <t>Powers of 2: IEC Binary Units</t>
  </si>
  <si>
    <t>2^10</t>
  </si>
  <si>
    <t>2^20</t>
  </si>
  <si>
    <t>2^30</t>
  </si>
  <si>
    <t>2^40</t>
  </si>
  <si>
    <t>Input</t>
  </si>
  <si>
    <t>10^15</t>
  </si>
  <si>
    <t>2^50</t>
  </si>
  <si>
    <t>BYTES</t>
  </si>
  <si>
    <t>BITS</t>
  </si>
  <si>
    <t>Symbol</t>
  </si>
  <si>
    <t>Name</t>
  </si>
  <si>
    <t>MB</t>
  </si>
  <si>
    <t>GB</t>
  </si>
  <si>
    <t>TB</t>
  </si>
  <si>
    <t>PB</t>
  </si>
  <si>
    <t>Kilobyte</t>
  </si>
  <si>
    <t>Megabyte</t>
  </si>
  <si>
    <t>Gigabyte</t>
  </si>
  <si>
    <t>Terabyte</t>
  </si>
  <si>
    <t>Petabyte</t>
  </si>
  <si>
    <t>Mbit</t>
  </si>
  <si>
    <t>Gbit</t>
  </si>
  <si>
    <t>Tbit</t>
  </si>
  <si>
    <t>Pbit</t>
  </si>
  <si>
    <t>Kilobit</t>
  </si>
  <si>
    <t>Megabit</t>
  </si>
  <si>
    <t>Gigabit</t>
  </si>
  <si>
    <t>Terabit</t>
  </si>
  <si>
    <t>Petabit</t>
  </si>
  <si>
    <t>Mibit</t>
  </si>
  <si>
    <t>Gibit</t>
  </si>
  <si>
    <t>Tibit</t>
  </si>
  <si>
    <t>Pibit</t>
  </si>
  <si>
    <t>Kibibyte</t>
  </si>
  <si>
    <t>Mebibyte</t>
  </si>
  <si>
    <t>Gibibyte</t>
  </si>
  <si>
    <t>Tebibyte</t>
  </si>
  <si>
    <t>Pebibyte</t>
  </si>
  <si>
    <t>Kibibit</t>
  </si>
  <si>
    <t>Mebibit</t>
  </si>
  <si>
    <t>Gibibit</t>
  </si>
  <si>
    <t>Tebibit</t>
  </si>
  <si>
    <t>Pebibit</t>
  </si>
  <si>
    <t>GiB</t>
  </si>
  <si>
    <t>per</t>
  </si>
  <si>
    <t>second</t>
  </si>
  <si>
    <t>Output</t>
  </si>
  <si>
    <t>hour</t>
  </si>
  <si>
    <t>val in bytes</t>
  </si>
  <si>
    <t>Bytes (B)</t>
  </si>
  <si>
    <t>Bits (bit)</t>
  </si>
  <si>
    <t>MiB</t>
  </si>
  <si>
    <t>TiB</t>
  </si>
  <si>
    <t>PiB</t>
  </si>
  <si>
    <t>millisecond</t>
  </si>
  <si>
    <t>minute</t>
  </si>
  <si>
    <t>day</t>
  </si>
  <si>
    <t>week</t>
  </si>
  <si>
    <t>year</t>
  </si>
  <si>
    <t>Storage</t>
  </si>
  <si>
    <t>Solve for</t>
  </si>
  <si>
    <t>Time</t>
  </si>
  <si>
    <t>number of seconds</t>
  </si>
  <si>
    <t>Size_Names</t>
  </si>
  <si>
    <t>Time_Names</t>
  </si>
  <si>
    <t>Time_Names_Plural</t>
  </si>
  <si>
    <t>Solve_For_Names</t>
  </si>
  <si>
    <t>Intermediate Calculations</t>
  </si>
  <si>
    <t>Mebibytes (MiB)</t>
  </si>
  <si>
    <t>Size_Input_Multiple</t>
  </si>
  <si>
    <t>Size_Output_Multiple</t>
  </si>
  <si>
    <t>Size_Storage_Multiple</t>
  </si>
  <si>
    <t>Time_Input_Multiple</t>
  </si>
  <si>
    <t>Time_Output_Multiple</t>
  </si>
  <si>
    <t>Time_Storage_Multiple</t>
  </si>
  <si>
    <t>Bytes_Per_Sec</t>
  </si>
  <si>
    <t>kB</t>
  </si>
  <si>
    <t>kbit</t>
  </si>
  <si>
    <t>kibit</t>
  </si>
  <si>
    <t>kiB</t>
  </si>
  <si>
    <t>seconds</t>
  </si>
  <si>
    <t>Kilobytes (kB)</t>
  </si>
  <si>
    <r>
      <rPr>
        <i/>
        <sz val="10"/>
        <color theme="4"/>
        <rFont val="Helvetica"/>
      </rPr>
      <t>Data Rate Converter by Cardinal Peak, LLC</t>
    </r>
    <r>
      <rPr>
        <i/>
        <sz val="10"/>
        <rFont val="Helvetica"/>
      </rPr>
      <t> is licensed under a </t>
    </r>
    <r>
      <rPr>
        <i/>
        <sz val="10"/>
        <color rgb="FF4374B7"/>
        <rFont val="Helvetica"/>
      </rPr>
      <t/>
    </r>
  </si>
  <si>
    <r>
      <t xml:space="preserve">Creative Commons </t>
    </r>
    <r>
      <rPr>
        <i/>
        <sz val="10"/>
        <color theme="4"/>
        <rFont val="Helvetica"/>
      </rPr>
      <t>Attribution-ShareAlike 3.0 Unported License</t>
    </r>
    <r>
      <rPr>
        <i/>
        <sz val="10"/>
        <rFont val="Helvetica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</si>
</sst>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Helvetica"/>
    </font>
    <font>
      <sz val="12"/>
      <color theme="1"/>
      <name val="Helvetica"/>
    </font>
    <font>
      <i/>
      <sz val="12"/>
      <color theme="1"/>
      <name val="Helvetica"/>
    </font>
    <font>
      <b/>
      <sz val="12"/>
      <color theme="1"/>
      <name val="Helvetica"/>
    </font>
    <font>
      <sz val="9"/>
      <color theme="1" tint="0.499984740745262"/>
      <name val="Helvetica"/>
    </font>
    <font>
      <i/>
      <u/>
      <sz val="10"/>
      <color theme="1"/>
      <name val="Helvetica"/>
    </font>
    <font>
      <b/>
      <u/>
      <sz val="12"/>
      <color theme="1"/>
      <name val="Helvetica"/>
    </font>
    <font>
      <i/>
      <sz val="10"/>
      <color rgb="FF000000"/>
      <name val="Helvetica"/>
    </font>
    <font>
      <i/>
      <sz val="10"/>
      <color rgb="FF4374B7"/>
      <name val="Helvetica"/>
    </font>
    <font>
      <sz val="10"/>
      <color theme="1" tint="0.499984740745262"/>
      <name val="Helvetica"/>
    </font>
    <font>
      <i/>
      <sz val="10"/>
      <name val="Helvetica"/>
    </font>
    <font>
      <i/>
      <sz val="10"/>
      <color theme="4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tted">
        <color theme="5" tint="-0.499984740745262"/>
      </bottom>
      <diagonal/>
    </border>
    <border>
      <left/>
      <right style="thick">
        <color theme="0"/>
      </right>
      <top/>
      <bottom style="dotted">
        <color theme="5" tint="-0.499984740745262"/>
      </bottom>
      <diagonal/>
    </border>
    <border>
      <left style="thick">
        <color theme="0"/>
      </left>
      <right style="thick">
        <color theme="0"/>
      </right>
      <top/>
      <bottom style="dotted">
        <color theme="5" tint="-0.499984740745262"/>
      </bottom>
      <diagonal/>
    </border>
    <border>
      <left style="thick">
        <color theme="0"/>
      </left>
      <right/>
      <top/>
      <bottom style="dotted">
        <color theme="5" tint="-0.499984740745262"/>
      </bottom>
      <diagonal/>
    </border>
    <border>
      <left/>
      <right/>
      <top/>
      <bottom style="dotted">
        <color rgb="FF800000"/>
      </bottom>
      <diagonal/>
    </border>
  </borders>
  <cellStyleXfs count="6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4" fillId="0" borderId="5" xfId="0" applyFont="1" applyFill="1" applyBorder="1" applyAlignment="1" applyProtection="1">
      <protection locked="0"/>
    </xf>
    <xf numFmtId="0" fontId="4" fillId="0" borderId="6" xfId="0" applyNumberFormat="1" applyFont="1" applyFill="1" applyBorder="1" applyAlignment="1" applyProtection="1">
      <alignment horizontal="right"/>
      <protection locked="0"/>
    </xf>
    <xf numFmtId="0" fontId="9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9" xfId="0" applyFont="1" applyFill="1" applyBorder="1" applyAlignment="1" applyProtection="1">
      <alignment horizontal="right"/>
      <protection locked="0"/>
    </xf>
    <xf numFmtId="0" fontId="4" fillId="0" borderId="5" xfId="0" applyFont="1" applyFill="1" applyBorder="1" applyAlignment="1" applyProtection="1">
      <alignment horizontal="left"/>
      <protection locked="0"/>
    </xf>
    <xf numFmtId="0" fontId="4" fillId="0" borderId="7" xfId="0" applyFont="1" applyFill="1" applyBorder="1" applyAlignment="1" applyProtection="1">
      <alignment horizontal="left"/>
      <protection locked="0"/>
    </xf>
    <xf numFmtId="0" fontId="0" fillId="0" borderId="8" xfId="0" applyFill="1" applyBorder="1" applyAlignment="1" applyProtection="1">
      <alignment horizontal="left"/>
      <protection locked="0"/>
    </xf>
    <xf numFmtId="0" fontId="4" fillId="0" borderId="5" xfId="0" applyFon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7" fillId="0" borderId="0" xfId="0" applyFont="1" applyProtection="1"/>
    <xf numFmtId="0" fontId="3" fillId="3" borderId="0" xfId="0" applyFont="1" applyFill="1" applyAlignment="1" applyProtection="1">
      <alignment horizontal="center"/>
    </xf>
    <xf numFmtId="0" fontId="4" fillId="0" borderId="0" xfId="0" applyFont="1" applyProtection="1"/>
    <xf numFmtId="0" fontId="5" fillId="0" borderId="4" xfId="0" applyFont="1" applyBorder="1" applyAlignment="1" applyProtection="1">
      <alignment horizontal="center"/>
    </xf>
    <xf numFmtId="0" fontId="6" fillId="2" borderId="1" xfId="0" applyFont="1" applyFill="1" applyBorder="1" applyProtection="1"/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4" fillId="0" borderId="1" xfId="0" applyFont="1" applyBorder="1" applyProtection="1"/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/>
    </xf>
    <xf numFmtId="0" fontId="8" fillId="0" borderId="0" xfId="0" applyFont="1" applyAlignment="1" applyProtection="1"/>
    <xf numFmtId="3" fontId="4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Alignment="1" applyProtection="1"/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1" fillId="0" borderId="0" xfId="67" applyAlignment="1"/>
    <xf numFmtId="0" fontId="10" fillId="0" borderId="0" xfId="0" applyFont="1" applyAlignment="1"/>
    <xf numFmtId="0" fontId="12" fillId="0" borderId="0" xfId="0" applyFont="1" applyProtection="1"/>
    <xf numFmtId="0" fontId="13" fillId="0" borderId="0" xfId="67" applyFont="1" applyAlignment="1"/>
    <xf numFmtId="0" fontId="0" fillId="0" borderId="0" xfId="0" applyAlignment="1"/>
  </cellXfs>
  <cellStyles count="6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rdinalpeak.com/blog/?p=1711" TargetMode="External"/><Relationship Id="rId4" Type="http://schemas.openxmlformats.org/officeDocument/2006/relationships/hyperlink" Target="http://creativecommons.org/licenses/by-sa/3.0/deed.en_US" TargetMode="External"/><Relationship Id="rId1" Type="http://schemas.openxmlformats.org/officeDocument/2006/relationships/hyperlink" Target="http://www.cardinalpeak.com/blog/?p=1722" TargetMode="External"/><Relationship Id="rId2" Type="http://schemas.openxmlformats.org/officeDocument/2006/relationships/hyperlink" Target="http://www.cardinalpeak.com/blog/?p=17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3"/>
  <sheetViews>
    <sheetView showGridLines="0" tabSelected="1" workbookViewId="0">
      <selection activeCell="K25" sqref="K25"/>
    </sheetView>
  </sheetViews>
  <sheetFormatPr baseColWidth="10" defaultRowHeight="17" customHeight="1" x14ac:dyDescent="0"/>
  <cols>
    <col min="1" max="1" width="10.83203125" style="18"/>
    <col min="2" max="2" width="2.5" style="16" customWidth="1"/>
    <col min="3" max="3" width="14.5" style="18" customWidth="1"/>
    <col min="4" max="4" width="13.83203125" style="31" customWidth="1"/>
    <col min="5" max="5" width="10.83203125" style="31"/>
    <col min="6" max="6" width="4.1640625" style="18" customWidth="1"/>
    <col min="7" max="7" width="14.5" style="18" customWidth="1"/>
    <col min="8" max="8" width="13.83203125" style="18" customWidth="1"/>
    <col min="9" max="16384" width="10.83203125" style="18"/>
  </cols>
  <sheetData>
    <row r="2" spans="2:9" ht="17" customHeight="1">
      <c r="C2" s="17" t="s">
        <v>14</v>
      </c>
      <c r="D2" s="17"/>
      <c r="E2" s="17"/>
      <c r="F2" s="17"/>
      <c r="G2" s="17"/>
      <c r="H2" s="17"/>
      <c r="I2" s="17"/>
    </row>
    <row r="3" spans="2:9" ht="17" customHeight="1">
      <c r="C3" s="19" t="s">
        <v>0</v>
      </c>
      <c r="D3" s="19"/>
      <c r="E3" s="19"/>
      <c r="G3" s="19" t="s">
        <v>6</v>
      </c>
      <c r="H3" s="19"/>
      <c r="I3" s="19"/>
    </row>
    <row r="4" spans="2:9" ht="17" customHeight="1">
      <c r="C4" s="20" t="s">
        <v>17</v>
      </c>
      <c r="D4" s="21" t="s">
        <v>16</v>
      </c>
      <c r="E4" s="22" t="s">
        <v>5</v>
      </c>
      <c r="G4" s="20" t="s">
        <v>17</v>
      </c>
      <c r="H4" s="21" t="s">
        <v>16</v>
      </c>
      <c r="I4" s="22" t="s">
        <v>5</v>
      </c>
    </row>
    <row r="5" spans="2:9" ht="17" customHeight="1">
      <c r="B5" s="16">
        <v>1</v>
      </c>
      <c r="C5" s="23" t="s">
        <v>22</v>
      </c>
      <c r="D5" s="24" t="s">
        <v>83</v>
      </c>
      <c r="E5" s="25" t="s">
        <v>1</v>
      </c>
      <c r="G5" s="23" t="s">
        <v>40</v>
      </c>
      <c r="H5" s="24" t="s">
        <v>86</v>
      </c>
      <c r="I5" s="25" t="s">
        <v>7</v>
      </c>
    </row>
    <row r="6" spans="2:9" ht="17" customHeight="1">
      <c r="B6" s="16">
        <v>2</v>
      </c>
      <c r="C6" s="23" t="s">
        <v>23</v>
      </c>
      <c r="D6" s="24" t="s">
        <v>18</v>
      </c>
      <c r="E6" s="25" t="s">
        <v>2</v>
      </c>
      <c r="G6" s="23" t="s">
        <v>41</v>
      </c>
      <c r="H6" s="24" t="s">
        <v>58</v>
      </c>
      <c r="I6" s="25" t="s">
        <v>8</v>
      </c>
    </row>
    <row r="7" spans="2:9" ht="17" customHeight="1">
      <c r="B7" s="16">
        <v>3</v>
      </c>
      <c r="C7" s="23" t="s">
        <v>24</v>
      </c>
      <c r="D7" s="24" t="s">
        <v>19</v>
      </c>
      <c r="E7" s="25" t="s">
        <v>3</v>
      </c>
      <c r="G7" s="23" t="s">
        <v>42</v>
      </c>
      <c r="H7" s="24" t="s">
        <v>50</v>
      </c>
      <c r="I7" s="25" t="s">
        <v>9</v>
      </c>
    </row>
    <row r="8" spans="2:9" ht="17" customHeight="1">
      <c r="B8" s="16">
        <v>4</v>
      </c>
      <c r="C8" s="23" t="s">
        <v>25</v>
      </c>
      <c r="D8" s="24" t="s">
        <v>20</v>
      </c>
      <c r="E8" s="25" t="s">
        <v>4</v>
      </c>
      <c r="G8" s="23" t="s">
        <v>43</v>
      </c>
      <c r="H8" s="24" t="s">
        <v>59</v>
      </c>
      <c r="I8" s="25" t="s">
        <v>10</v>
      </c>
    </row>
    <row r="9" spans="2:9" ht="17" customHeight="1">
      <c r="B9" s="16">
        <v>5</v>
      </c>
      <c r="C9" s="23" t="s">
        <v>26</v>
      </c>
      <c r="D9" s="24" t="s">
        <v>21</v>
      </c>
      <c r="E9" s="25" t="s">
        <v>12</v>
      </c>
      <c r="G9" s="23" t="s">
        <v>44</v>
      </c>
      <c r="H9" s="24" t="s">
        <v>60</v>
      </c>
      <c r="I9" s="25" t="s">
        <v>13</v>
      </c>
    </row>
    <row r="10" spans="2:9" ht="17" customHeight="1">
      <c r="C10" s="26"/>
      <c r="D10" s="27"/>
      <c r="E10" s="27"/>
      <c r="G10" s="26"/>
      <c r="H10" s="27"/>
      <c r="I10" s="27"/>
    </row>
    <row r="11" spans="2:9" ht="17" customHeight="1">
      <c r="C11" s="17" t="s">
        <v>15</v>
      </c>
      <c r="D11" s="17"/>
      <c r="E11" s="17"/>
      <c r="F11" s="17"/>
      <c r="G11" s="17"/>
      <c r="H11" s="17"/>
      <c r="I11" s="17"/>
    </row>
    <row r="12" spans="2:9" ht="17" customHeight="1">
      <c r="C12" s="19" t="s">
        <v>0</v>
      </c>
      <c r="D12" s="19"/>
      <c r="E12" s="19"/>
      <c r="G12" s="19" t="s">
        <v>6</v>
      </c>
      <c r="H12" s="19"/>
      <c r="I12" s="19"/>
    </row>
    <row r="13" spans="2:9" ht="17" customHeight="1">
      <c r="C13" s="20" t="s">
        <v>17</v>
      </c>
      <c r="D13" s="21" t="s">
        <v>16</v>
      </c>
      <c r="E13" s="22" t="s">
        <v>5</v>
      </c>
      <c r="G13" s="20" t="s">
        <v>17</v>
      </c>
      <c r="H13" s="21" t="s">
        <v>16</v>
      </c>
      <c r="I13" s="22" t="s">
        <v>5</v>
      </c>
    </row>
    <row r="14" spans="2:9" ht="17" customHeight="1">
      <c r="B14" s="16">
        <v>1</v>
      </c>
      <c r="C14" s="23" t="s">
        <v>31</v>
      </c>
      <c r="D14" s="24" t="s">
        <v>84</v>
      </c>
      <c r="E14" s="25" t="s">
        <v>1</v>
      </c>
      <c r="G14" s="23" t="s">
        <v>45</v>
      </c>
      <c r="H14" s="24" t="s">
        <v>85</v>
      </c>
      <c r="I14" s="25" t="s">
        <v>7</v>
      </c>
    </row>
    <row r="15" spans="2:9" ht="17" customHeight="1">
      <c r="B15" s="16">
        <v>2</v>
      </c>
      <c r="C15" s="23" t="s">
        <v>32</v>
      </c>
      <c r="D15" s="24" t="s">
        <v>27</v>
      </c>
      <c r="E15" s="25" t="s">
        <v>2</v>
      </c>
      <c r="G15" s="23" t="s">
        <v>46</v>
      </c>
      <c r="H15" s="24" t="s">
        <v>36</v>
      </c>
      <c r="I15" s="25" t="s">
        <v>8</v>
      </c>
    </row>
    <row r="16" spans="2:9" ht="17" customHeight="1">
      <c r="B16" s="16">
        <v>3</v>
      </c>
      <c r="C16" s="23" t="s">
        <v>33</v>
      </c>
      <c r="D16" s="24" t="s">
        <v>28</v>
      </c>
      <c r="E16" s="25" t="s">
        <v>3</v>
      </c>
      <c r="G16" s="23" t="s">
        <v>47</v>
      </c>
      <c r="H16" s="24" t="s">
        <v>37</v>
      </c>
      <c r="I16" s="25" t="s">
        <v>9</v>
      </c>
    </row>
    <row r="17" spans="2:9" ht="17" customHeight="1">
      <c r="B17" s="16">
        <v>4</v>
      </c>
      <c r="C17" s="23" t="s">
        <v>34</v>
      </c>
      <c r="D17" s="24" t="s">
        <v>29</v>
      </c>
      <c r="E17" s="25" t="s">
        <v>4</v>
      </c>
      <c r="G17" s="23" t="s">
        <v>48</v>
      </c>
      <c r="H17" s="24" t="s">
        <v>38</v>
      </c>
      <c r="I17" s="25" t="s">
        <v>10</v>
      </c>
    </row>
    <row r="18" spans="2:9" ht="17" customHeight="1">
      <c r="B18" s="16">
        <v>5</v>
      </c>
      <c r="C18" s="23" t="s">
        <v>35</v>
      </c>
      <c r="D18" s="24" t="s">
        <v>30</v>
      </c>
      <c r="E18" s="25" t="s">
        <v>12</v>
      </c>
      <c r="G18" s="23" t="s">
        <v>49</v>
      </c>
      <c r="H18" s="24" t="s">
        <v>39</v>
      </c>
      <c r="I18" s="25" t="s">
        <v>13</v>
      </c>
    </row>
    <row r="20" spans="2:9" ht="17" customHeight="1">
      <c r="C20" s="28" t="s">
        <v>11</v>
      </c>
      <c r="D20" s="29"/>
      <c r="E20" s="18"/>
      <c r="F20" s="30"/>
      <c r="G20" s="31"/>
      <c r="I20" s="32"/>
    </row>
    <row r="21" spans="2:9" ht="17" customHeight="1">
      <c r="C21" s="6">
        <v>1050000</v>
      </c>
      <c r="D21" s="12" t="s">
        <v>57</v>
      </c>
      <c r="E21" s="13"/>
      <c r="F21" s="33" t="s">
        <v>51</v>
      </c>
      <c r="G21" s="11" t="s">
        <v>52</v>
      </c>
      <c r="H21" s="34"/>
      <c r="I21" s="32"/>
    </row>
    <row r="22" spans="2:9" ht="17" customHeight="1">
      <c r="C22" s="35"/>
      <c r="D22" s="36"/>
      <c r="E22" s="36"/>
      <c r="F22" s="35"/>
      <c r="G22" s="35"/>
      <c r="H22" s="34"/>
      <c r="I22" s="34"/>
    </row>
    <row r="23" spans="2:9" ht="17" customHeight="1">
      <c r="C23" s="37" t="s">
        <v>53</v>
      </c>
      <c r="D23" s="36"/>
      <c r="E23" s="36"/>
      <c r="F23" s="35"/>
      <c r="G23" s="35"/>
      <c r="H23" s="34"/>
      <c r="I23" s="34"/>
    </row>
    <row r="24" spans="2:9" ht="17" customHeight="1">
      <c r="C24" s="38">
        <f>Bytes_Per_Sec*'Lists&amp;Calculations'!G33/Size_Output_Multiple</f>
        <v>450.61111450195312</v>
      </c>
      <c r="D24" s="14" t="s">
        <v>75</v>
      </c>
      <c r="E24" s="15"/>
      <c r="F24" s="33" t="s">
        <v>51</v>
      </c>
      <c r="G24" s="5" t="s">
        <v>54</v>
      </c>
      <c r="H24" s="34"/>
      <c r="I24" s="32"/>
    </row>
    <row r="25" spans="2:9" ht="17" customHeight="1">
      <c r="C25" s="35"/>
      <c r="D25" s="36"/>
      <c r="E25" s="36"/>
      <c r="F25" s="35"/>
      <c r="G25" s="35"/>
      <c r="H25" s="34"/>
      <c r="I25" s="34"/>
    </row>
    <row r="26" spans="2:9" ht="17" customHeight="1">
      <c r="C26" s="37" t="s">
        <v>66</v>
      </c>
      <c r="D26" s="39"/>
      <c r="E26" s="36"/>
      <c r="F26" s="35"/>
      <c r="G26" s="35"/>
      <c r="H26" s="34"/>
      <c r="I26" s="34"/>
    </row>
    <row r="27" spans="2:9" ht="17" customHeight="1">
      <c r="C27" s="39" t="s">
        <v>67</v>
      </c>
      <c r="D27" s="10" t="s">
        <v>66</v>
      </c>
      <c r="E27" s="36"/>
      <c r="F27" s="35"/>
      <c r="G27" s="35"/>
      <c r="H27" s="34"/>
      <c r="I27" s="34"/>
    </row>
    <row r="28" spans="2:9" ht="17" customHeight="1">
      <c r="C28" s="37"/>
      <c r="D28" s="39"/>
      <c r="E28" s="36"/>
      <c r="F28" s="35"/>
      <c r="G28" s="35"/>
      <c r="H28" s="34"/>
      <c r="I28" s="34"/>
    </row>
    <row r="29" spans="2:9" ht="17" customHeight="1">
      <c r="C29" s="39" t="str">
        <f>IF(Solve_For='Lists&amp;Calculations'!$B$28,"in","consume")</f>
        <v>in</v>
      </c>
      <c r="D29" s="6">
        <v>60</v>
      </c>
      <c r="E29" s="12" t="s">
        <v>87</v>
      </c>
      <c r="F29" s="13"/>
      <c r="G29" s="35"/>
      <c r="H29" s="34"/>
      <c r="I29" s="34"/>
    </row>
    <row r="30" spans="2:9" ht="17" customHeight="1">
      <c r="C30" s="39" t="str">
        <f>IF(Solve_For='Lists&amp;Calculations'!$B$28,"will consume","in")</f>
        <v>will consume</v>
      </c>
      <c r="D30" s="38">
        <f>Storage_Input*IF(Solve_For='Lists&amp;Calculations'!$B$28,Bytes_Per_Sec*Time_Storage_Multiple/Size_Storage_Multiple,Size_Storage_Multiple/(Bytes_Per_Sec*Time_Storage_Multiple))</f>
        <v>7875</v>
      </c>
      <c r="E30" s="14" t="s">
        <v>88</v>
      </c>
      <c r="F30" s="15"/>
      <c r="G30" s="35"/>
      <c r="H30" s="34"/>
      <c r="I30" s="34"/>
    </row>
    <row r="31" spans="2:9" ht="38" customHeight="1"/>
    <row r="32" spans="2:9" ht="17" customHeight="1">
      <c r="B32" s="42"/>
      <c r="C32" s="43" t="s">
        <v>89</v>
      </c>
      <c r="D32" s="44"/>
      <c r="E32" s="44"/>
      <c r="F32" s="44"/>
      <c r="G32" s="44"/>
      <c r="H32" s="40"/>
      <c r="I32" s="40"/>
    </row>
    <row r="33" spans="2:9" ht="17" customHeight="1">
      <c r="B33" s="42"/>
      <c r="C33" s="43" t="s">
        <v>90</v>
      </c>
      <c r="D33" s="44"/>
      <c r="E33" s="44"/>
      <c r="F33" s="44"/>
      <c r="G33" s="44"/>
      <c r="H33" s="41"/>
      <c r="I33" s="41"/>
    </row>
  </sheetData>
  <sheetProtection sheet="1" objects="1" scenarios="1"/>
  <mergeCells count="12">
    <mergeCell ref="C32:G32"/>
    <mergeCell ref="C33:G33"/>
    <mergeCell ref="D21:E21"/>
    <mergeCell ref="D24:E24"/>
    <mergeCell ref="E29:F29"/>
    <mergeCell ref="E30:F30"/>
    <mergeCell ref="C12:E12"/>
    <mergeCell ref="C11:I11"/>
    <mergeCell ref="G12:I12"/>
    <mergeCell ref="C2:I2"/>
    <mergeCell ref="C3:E3"/>
    <mergeCell ref="G3:I3"/>
  </mergeCells>
  <dataValidations count="3">
    <dataValidation type="list" allowBlank="1" showInputMessage="1" showErrorMessage="1" sqref="D21 D24">
      <formula1>Size_Names</formula1>
    </dataValidation>
    <dataValidation type="list" allowBlank="1" showInputMessage="1" showErrorMessage="1" sqref="G24:H24 G21:H21">
      <formula1>Time_Names</formula1>
    </dataValidation>
    <dataValidation type="list" allowBlank="1" showInputMessage="1" showErrorMessage="1" sqref="D27">
      <formula1>Solve_For_Names</formula1>
    </dataValidation>
  </dataValidations>
  <hyperlinks>
    <hyperlink ref="C32" r:id="rId1"/>
    <hyperlink ref="H32" r:id="rId2" display="http://www.cardinalpeak.com/blog/?p=1711"/>
    <hyperlink ref="I32" r:id="rId3" display="http://www.cardinalpeak.com/blog/?p=1711"/>
    <hyperlink ref="C33" r:id="rId4"/>
  </hyperlinks>
  <pageMargins left="0.75" right="0.75" top="1" bottom="1" header="0.5" footer="0.5"/>
  <pageSetup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INDIRECT(IF($D$27='Lists&amp;Calculations'!$B$28,"Time_Names_Plural","Size_Names"))</xm:f>
          </x14:formula1>
          <xm:sqref>E29:F29</xm:sqref>
        </x14:dataValidation>
        <x14:dataValidation type="list" allowBlank="1" showInputMessage="1" showErrorMessage="1">
          <x14:formula1>
            <xm:f>INDIRECT(IF($D$27='Lists&amp;Calculations'!$B$28,"Size_Names","Time_Names_Plural"))</xm:f>
          </x14:formula1>
          <xm:sqref>E30:F30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7"/>
  <sheetViews>
    <sheetView workbookViewId="0">
      <selection activeCell="C36" sqref="C36"/>
    </sheetView>
  </sheetViews>
  <sheetFormatPr baseColWidth="10" defaultRowHeight="15" x14ac:dyDescent="0"/>
  <cols>
    <col min="2" max="2" width="25.6640625" bestFit="1" customWidth="1"/>
    <col min="6" max="6" width="22.1640625" customWidth="1"/>
    <col min="7" max="7" width="19.1640625" bestFit="1" customWidth="1"/>
    <col min="8" max="8" width="12.83203125" customWidth="1"/>
  </cols>
  <sheetData>
    <row r="3" spans="2:8" s="1" customFormat="1" ht="17" customHeight="1">
      <c r="B3" s="7" t="s">
        <v>70</v>
      </c>
      <c r="C3" s="2" t="s">
        <v>55</v>
      </c>
      <c r="D3" s="2"/>
      <c r="F3" s="7" t="s">
        <v>71</v>
      </c>
      <c r="G3" s="7" t="s">
        <v>72</v>
      </c>
      <c r="H3" s="1" t="s">
        <v>69</v>
      </c>
    </row>
    <row r="4" spans="2:8" s="1" customFormat="1" ht="17" customHeight="1">
      <c r="B4" s="1" t="s">
        <v>56</v>
      </c>
      <c r="C4" s="2">
        <v>1</v>
      </c>
      <c r="D4" s="2"/>
      <c r="F4" s="1" t="s">
        <v>61</v>
      </c>
      <c r="G4" s="1" t="str">
        <f t="shared" ref="G4:G10" si="0">F4&amp;"s"</f>
        <v>milliseconds</v>
      </c>
      <c r="H4" s="1">
        <v>1E-3</v>
      </c>
    </row>
    <row r="5" spans="2:8" s="1" customFormat="1" ht="17" customHeight="1">
      <c r="B5" s="1" t="str">
        <f>'Data Rate Converter'!C5&amp;"s ("&amp;'Data Rate Converter'!D5&amp;")"</f>
        <v>Kilobytes (kB)</v>
      </c>
      <c r="C5" s="2">
        <f>POWER(1000,'Data Rate Converter'!B5)</f>
        <v>1000</v>
      </c>
      <c r="D5" s="2"/>
      <c r="F5" s="1" t="s">
        <v>52</v>
      </c>
      <c r="G5" s="1" t="str">
        <f t="shared" si="0"/>
        <v>seconds</v>
      </c>
      <c r="H5" s="1">
        <v>1</v>
      </c>
    </row>
    <row r="6" spans="2:8" s="1" customFormat="1" ht="17" customHeight="1">
      <c r="B6" s="1" t="str">
        <f>'Data Rate Converter'!C6&amp;"s ("&amp;'Data Rate Converter'!D6&amp;")"</f>
        <v>Megabytes (MB)</v>
      </c>
      <c r="C6" s="2">
        <f>POWER(1000,'Data Rate Converter'!B6)</f>
        <v>1000000</v>
      </c>
      <c r="D6" s="2"/>
      <c r="F6" s="1" t="s">
        <v>62</v>
      </c>
      <c r="G6" s="1" t="str">
        <f t="shared" si="0"/>
        <v>minutes</v>
      </c>
      <c r="H6" s="1">
        <v>60</v>
      </c>
    </row>
    <row r="7" spans="2:8" s="1" customFormat="1" ht="17" customHeight="1">
      <c r="B7" s="1" t="str">
        <f>'Data Rate Converter'!C7&amp;"s ("&amp;'Data Rate Converter'!D7&amp;")"</f>
        <v>Gigabytes (GB)</v>
      </c>
      <c r="C7" s="2">
        <f>POWER(1000,'Data Rate Converter'!B7)</f>
        <v>1000000000</v>
      </c>
      <c r="D7" s="2"/>
      <c r="F7" s="1" t="s">
        <v>54</v>
      </c>
      <c r="G7" s="1" t="str">
        <f t="shared" si="0"/>
        <v>hours</v>
      </c>
      <c r="H7" s="1">
        <v>3600</v>
      </c>
    </row>
    <row r="8" spans="2:8" s="1" customFormat="1" ht="17" customHeight="1">
      <c r="B8" s="1" t="str">
        <f>'Data Rate Converter'!C8&amp;"s ("&amp;'Data Rate Converter'!D8&amp;")"</f>
        <v>Terabytes (TB)</v>
      </c>
      <c r="C8" s="2">
        <f>POWER(1000,'Data Rate Converter'!B8)</f>
        <v>1000000000000</v>
      </c>
      <c r="D8" s="2"/>
      <c r="F8" s="1" t="s">
        <v>63</v>
      </c>
      <c r="G8" s="1" t="str">
        <f t="shared" si="0"/>
        <v>days</v>
      </c>
      <c r="H8" s="1">
        <f>H7*24</f>
        <v>86400</v>
      </c>
    </row>
    <row r="9" spans="2:8" s="1" customFormat="1" ht="17" customHeight="1">
      <c r="B9" s="1" t="str">
        <f>'Data Rate Converter'!C9&amp;"s ("&amp;'Data Rate Converter'!D9&amp;")"</f>
        <v>Petabytes (PB)</v>
      </c>
      <c r="C9" s="2">
        <f>POWER(1000,'Data Rate Converter'!B9)</f>
        <v>1000000000000000</v>
      </c>
      <c r="D9" s="2"/>
      <c r="F9" s="1" t="s">
        <v>64</v>
      </c>
      <c r="G9" s="1" t="str">
        <f t="shared" si="0"/>
        <v>weeks</v>
      </c>
      <c r="H9" s="1">
        <f>H8*7</f>
        <v>604800</v>
      </c>
    </row>
    <row r="10" spans="2:8" s="1" customFormat="1" ht="17" customHeight="1">
      <c r="B10" s="1" t="str">
        <f>'Data Rate Converter'!G5&amp;"s ("&amp;'Data Rate Converter'!H5&amp;")"</f>
        <v>Kibibytes (kiB)</v>
      </c>
      <c r="C10" s="2">
        <f>POWER(1024,'Data Rate Converter'!B5)</f>
        <v>1024</v>
      </c>
      <c r="D10" s="2"/>
      <c r="F10" s="1" t="s">
        <v>65</v>
      </c>
      <c r="G10" s="1" t="str">
        <f t="shared" si="0"/>
        <v>years</v>
      </c>
      <c r="H10" s="1">
        <f>H9*365</f>
        <v>220752000</v>
      </c>
    </row>
    <row r="11" spans="2:8" s="1" customFormat="1" ht="17" customHeight="1">
      <c r="B11" s="1" t="str">
        <f>'Data Rate Converter'!G6&amp;"s ("&amp;'Data Rate Converter'!H6&amp;")"</f>
        <v>Mebibytes (MiB)</v>
      </c>
      <c r="C11" s="2">
        <f>POWER(1024,'Data Rate Converter'!B6)</f>
        <v>1048576</v>
      </c>
      <c r="D11" s="2"/>
    </row>
    <row r="12" spans="2:8" s="1" customFormat="1" ht="17" customHeight="1">
      <c r="B12" s="1" t="str">
        <f>'Data Rate Converter'!G7&amp;"s ("&amp;'Data Rate Converter'!H7&amp;")"</f>
        <v>Gibibytes (GiB)</v>
      </c>
      <c r="C12" s="2">
        <f>POWER(1024,'Data Rate Converter'!B7)</f>
        <v>1073741824</v>
      </c>
      <c r="D12" s="2"/>
    </row>
    <row r="13" spans="2:8" s="1" customFormat="1" ht="17" customHeight="1">
      <c r="B13" s="1" t="str">
        <f>'Data Rate Converter'!G8&amp;"s ("&amp;'Data Rate Converter'!H8&amp;")"</f>
        <v>Tebibytes (TiB)</v>
      </c>
      <c r="C13" s="2">
        <f>POWER(1024,'Data Rate Converter'!B8)</f>
        <v>1099511627776</v>
      </c>
      <c r="D13" s="2"/>
    </row>
    <row r="14" spans="2:8" s="1" customFormat="1" ht="17" customHeight="1">
      <c r="B14" s="1" t="str">
        <f>'Data Rate Converter'!G9&amp;"s ("&amp;'Data Rate Converter'!H9&amp;")"</f>
        <v>Pebibytes (PiB)</v>
      </c>
      <c r="C14" s="2">
        <f>POWER(1024,'Data Rate Converter'!B9)</f>
        <v>1125899906842624</v>
      </c>
      <c r="D14" s="2"/>
    </row>
    <row r="15" spans="2:8" s="1" customFormat="1" ht="17" customHeight="1">
      <c r="B15" s="1" t="s">
        <v>57</v>
      </c>
      <c r="C15" s="2">
        <f>1/8</f>
        <v>0.125</v>
      </c>
      <c r="D15" s="2"/>
    </row>
    <row r="16" spans="2:8" s="1" customFormat="1" ht="17" customHeight="1">
      <c r="B16" s="1" t="str">
        <f>'Data Rate Converter'!C14&amp;"s ("&amp;'Data Rate Converter'!D14&amp;")"</f>
        <v>Kilobits (kbit)</v>
      </c>
      <c r="C16" s="2">
        <f>POWER(1000,'Data Rate Converter'!B14)/8</f>
        <v>125</v>
      </c>
      <c r="D16" s="2"/>
    </row>
    <row r="17" spans="2:7" s="1" customFormat="1" ht="17" customHeight="1">
      <c r="B17" s="1" t="str">
        <f>'Data Rate Converter'!C15&amp;"s ("&amp;'Data Rate Converter'!D15&amp;")"</f>
        <v>Megabits (Mbit)</v>
      </c>
      <c r="C17" s="2">
        <f>POWER(1000,'Data Rate Converter'!B15)/8</f>
        <v>125000</v>
      </c>
      <c r="D17" s="2"/>
    </row>
    <row r="18" spans="2:7" s="1" customFormat="1" ht="17" customHeight="1">
      <c r="B18" s="1" t="str">
        <f>'Data Rate Converter'!C16&amp;"s ("&amp;'Data Rate Converter'!D16&amp;")"</f>
        <v>Gigabits (Gbit)</v>
      </c>
      <c r="C18" s="2">
        <f>POWER(1000,'Data Rate Converter'!B16)/8</f>
        <v>125000000</v>
      </c>
      <c r="D18" s="2"/>
    </row>
    <row r="19" spans="2:7" s="1" customFormat="1" ht="17" customHeight="1">
      <c r="B19" s="1" t="str">
        <f>'Data Rate Converter'!C17&amp;"s ("&amp;'Data Rate Converter'!D17&amp;")"</f>
        <v>Terabits (Tbit)</v>
      </c>
      <c r="C19" s="2">
        <f>POWER(1000,'Data Rate Converter'!B17)/8</f>
        <v>125000000000</v>
      </c>
      <c r="D19" s="2"/>
    </row>
    <row r="20" spans="2:7" s="1" customFormat="1" ht="17" customHeight="1">
      <c r="B20" s="1" t="str">
        <f>'Data Rate Converter'!C18&amp;"s ("&amp;'Data Rate Converter'!D18&amp;")"</f>
        <v>Petabits (Pbit)</v>
      </c>
      <c r="C20" s="2">
        <f>POWER(1000,'Data Rate Converter'!B18)/8</f>
        <v>125000000000000</v>
      </c>
      <c r="D20" s="2"/>
    </row>
    <row r="21" spans="2:7" s="1" customFormat="1" ht="17" customHeight="1">
      <c r="B21" s="1" t="str">
        <f>'Data Rate Converter'!G14&amp;"s ("&amp;'Data Rate Converter'!H14&amp;")"</f>
        <v>Kibibits (kibit)</v>
      </c>
      <c r="C21" s="2">
        <f>POWER(1024,'Data Rate Converter'!B14)/8</f>
        <v>128</v>
      </c>
      <c r="D21" s="2"/>
    </row>
    <row r="22" spans="2:7" s="1" customFormat="1" ht="17" customHeight="1">
      <c r="B22" s="1" t="str">
        <f>'Data Rate Converter'!G15&amp;"s ("&amp;'Data Rate Converter'!H15&amp;")"</f>
        <v>Mebibits (Mibit)</v>
      </c>
      <c r="C22" s="2">
        <f>POWER(1024,'Data Rate Converter'!B15)/8</f>
        <v>131072</v>
      </c>
      <c r="D22" s="2"/>
    </row>
    <row r="23" spans="2:7" s="1" customFormat="1" ht="17" customHeight="1">
      <c r="B23" s="1" t="str">
        <f>'Data Rate Converter'!G16&amp;"s ("&amp;'Data Rate Converter'!H16&amp;")"</f>
        <v>Gibibits (Gibit)</v>
      </c>
      <c r="C23" s="2">
        <f>POWER(1024,'Data Rate Converter'!B16)/8</f>
        <v>134217728</v>
      </c>
      <c r="D23" s="2"/>
    </row>
    <row r="24" spans="2:7" s="1" customFormat="1" ht="17" customHeight="1">
      <c r="B24" s="1" t="str">
        <f>'Data Rate Converter'!G17&amp;"s ("&amp;'Data Rate Converter'!H17&amp;")"</f>
        <v>Tebibits (Tibit)</v>
      </c>
      <c r="C24" s="2">
        <f>POWER(1024,'Data Rate Converter'!B17)/8</f>
        <v>137438953472</v>
      </c>
      <c r="D24" s="2"/>
    </row>
    <row r="25" spans="2:7" s="1" customFormat="1" ht="17" customHeight="1">
      <c r="B25" s="1" t="str">
        <f>'Data Rate Converter'!G18&amp;"s ("&amp;'Data Rate Converter'!H18&amp;")"</f>
        <v>Pebibits (Pibit)</v>
      </c>
      <c r="C25" s="2">
        <f>POWER(1024,'Data Rate Converter'!B18)/8</f>
        <v>140737488355328</v>
      </c>
      <c r="D25" s="2"/>
    </row>
    <row r="26" spans="2:7" s="1" customFormat="1" ht="17" customHeight="1">
      <c r="C26" s="2"/>
      <c r="D26" s="2"/>
    </row>
    <row r="27" spans="2:7" s="1" customFormat="1" ht="17" customHeight="1">
      <c r="B27" s="7" t="s">
        <v>73</v>
      </c>
      <c r="C27" s="2"/>
      <c r="D27" s="2"/>
    </row>
    <row r="28" spans="2:7" s="1" customFormat="1" ht="17" customHeight="1">
      <c r="B28" s="1" t="s">
        <v>66</v>
      </c>
      <c r="C28" s="2"/>
      <c r="D28" s="2"/>
    </row>
    <row r="29" spans="2:7" s="1" customFormat="1" ht="17" customHeight="1">
      <c r="B29" s="1" t="s">
        <v>68</v>
      </c>
      <c r="C29" s="2"/>
      <c r="D29" s="2"/>
    </row>
    <row r="30" spans="2:7" s="1" customFormat="1" ht="17" customHeight="1">
      <c r="C30" s="2"/>
      <c r="D30" s="2"/>
    </row>
    <row r="31" spans="2:7" s="1" customFormat="1" ht="17" customHeight="1">
      <c r="B31" s="7" t="s">
        <v>74</v>
      </c>
      <c r="C31" s="2"/>
      <c r="D31" s="2"/>
    </row>
    <row r="32" spans="2:7" s="1" customFormat="1" ht="17" customHeight="1">
      <c r="B32" s="1" t="s">
        <v>76</v>
      </c>
      <c r="C32" s="8">
        <f>INDEX(Size_Values,MATCH('Data Rate Converter'!D21,Size_Names,0))</f>
        <v>0.125</v>
      </c>
      <c r="D32" s="2"/>
      <c r="F32" s="1" t="s">
        <v>79</v>
      </c>
      <c r="G32" s="2">
        <f>INDEX(Time_Values,MATCH('Data Rate Converter'!G21,Time_Names,0))</f>
        <v>1</v>
      </c>
    </row>
    <row r="33" spans="2:7" s="1" customFormat="1" ht="17" customHeight="1">
      <c r="B33" s="1" t="s">
        <v>77</v>
      </c>
      <c r="C33" s="8">
        <f>INDEX(Size_Values,MATCH('Data Rate Converter'!D24,Size_Names,0))</f>
        <v>1048576</v>
      </c>
      <c r="D33" s="2"/>
      <c r="F33" s="1" t="s">
        <v>80</v>
      </c>
      <c r="G33" s="2">
        <f>INDEX(Time_Values,MATCH('Data Rate Converter'!G24,Time_Names,0))</f>
        <v>3600</v>
      </c>
    </row>
    <row r="34" spans="2:7" s="1" customFormat="1" ht="17" customHeight="1">
      <c r="B34" s="1" t="s">
        <v>78</v>
      </c>
      <c r="C34" s="8">
        <f>INDEX(Size_Values,MATCH(IF(Solve_For=$B$28,'Data Rate Converter'!E30,'Data Rate Converter'!E29),Size_Names,0))</f>
        <v>1000</v>
      </c>
      <c r="D34" s="2"/>
      <c r="F34" s="1" t="s">
        <v>81</v>
      </c>
      <c r="G34" s="2">
        <f>INDEX(Time_Values,MATCH(IF(Solve_For=$B$28,'Data Rate Converter'!E29,'Data Rate Converter'!E30),Time_Names_Plural,0))</f>
        <v>1</v>
      </c>
    </row>
    <row r="35" spans="2:7" s="1" customFormat="1" ht="17" customHeight="1">
      <c r="C35" s="8"/>
      <c r="D35" s="2"/>
    </row>
    <row r="36" spans="2:7" s="1" customFormat="1" ht="17" customHeight="1">
      <c r="B36" s="3" t="s">
        <v>82</v>
      </c>
      <c r="C36" s="9">
        <f>Input*Size_Input_Multiple/Time_Input_Multiple</f>
        <v>131250</v>
      </c>
      <c r="E36" s="4"/>
      <c r="F36" s="4"/>
    </row>
    <row r="37" spans="2:7" s="1" customFormat="1" ht="17" customHeight="1">
      <c r="C37" s="2"/>
      <c r="D37" s="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Rate Converter</vt:lpstr>
      <vt:lpstr>Lists&amp;Calculations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Howdy Pierce</dc:creator>
  <cp:lastModifiedBy>Howdy Pierce</cp:lastModifiedBy>
  <dcterms:created xsi:type="dcterms:W3CDTF">2013-05-09T02:40:07Z</dcterms:created>
  <dcterms:modified xsi:type="dcterms:W3CDTF">2013-06-17T18:50:48Z</dcterms:modified>
</cp:coreProperties>
</file>